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115" windowHeight="6150" activeTab="0"/>
  </bookViews>
  <sheets>
    <sheet name="ورقة2" sheetId="1" r:id="rId1"/>
    <sheet name="ورقة1" sheetId="2" r:id="rId2"/>
    <sheet name="ورقة3" sheetId="3" r:id="rId3"/>
  </sheets>
  <externalReferences>
    <externalReference r:id="rId6"/>
    <externalReference r:id="rId7"/>
  </externalReferences>
  <definedNames>
    <definedName name="_xlnm.Print_Area" localSheetId="0">'ورقة2'!$A$1:$U$25</definedName>
  </definedNames>
  <calcPr fullCalcOnLoad="1"/>
</workbook>
</file>

<file path=xl/sharedStrings.xml><?xml version="1.0" encoding="utf-8"?>
<sst xmlns="http://schemas.openxmlformats.org/spreadsheetml/2006/main" count="86" uniqueCount="36">
  <si>
    <t xml:space="preserve">امانة العاصمة </t>
  </si>
  <si>
    <t>عدن</t>
  </si>
  <si>
    <t>الحديدة</t>
  </si>
  <si>
    <t>حضرموت</t>
  </si>
  <si>
    <t>تعز</t>
  </si>
  <si>
    <t>اب</t>
  </si>
  <si>
    <t>ذمار</t>
  </si>
  <si>
    <t>ابين</t>
  </si>
  <si>
    <t>لحج</t>
  </si>
  <si>
    <t xml:space="preserve">صنعاء </t>
  </si>
  <si>
    <t>البيضاء</t>
  </si>
  <si>
    <t>حجه</t>
  </si>
  <si>
    <t>شبوه</t>
  </si>
  <si>
    <t>عمران</t>
  </si>
  <si>
    <t>الضالع</t>
  </si>
  <si>
    <t>مارب</t>
  </si>
  <si>
    <t>صعده</t>
  </si>
  <si>
    <t>المحويت</t>
  </si>
  <si>
    <t>المهرة</t>
  </si>
  <si>
    <t>الجوف</t>
  </si>
  <si>
    <t>الاجمالي</t>
  </si>
  <si>
    <t xml:space="preserve">عدد المشتركين </t>
  </si>
  <si>
    <t>الطاقة المباعة</t>
  </si>
  <si>
    <t>عدد المشتركين (بالالف) والطاقة المباعة (ج . و . س ) بحسب المحافظات للفترة (2000-2010) (عدد المشتركين بالالف , الطاقة المباعة ( ج.و.س)</t>
  </si>
  <si>
    <r>
      <rPr>
        <b/>
        <sz val="10"/>
        <color indexed="30"/>
        <rFont val="Arial"/>
        <family val="2"/>
      </rPr>
      <t>المصدر</t>
    </r>
    <r>
      <rPr>
        <b/>
        <sz val="10"/>
        <rFont val="Arial"/>
        <family val="2"/>
      </rPr>
      <t xml:space="preserve"> : الجهاز المركزي للاحصاء للفترة (2000-2010)</t>
    </r>
  </si>
  <si>
    <t>امانة العاصمة - صنعاء</t>
  </si>
  <si>
    <t xml:space="preserve">عدن </t>
  </si>
  <si>
    <t xml:space="preserve">الحديدة </t>
  </si>
  <si>
    <t xml:space="preserve">شبوة </t>
  </si>
  <si>
    <t>مأرب</t>
  </si>
  <si>
    <t>صعدة</t>
  </si>
  <si>
    <t>المهره</t>
  </si>
  <si>
    <t>ريمه</t>
  </si>
  <si>
    <t>ريمة</t>
  </si>
  <si>
    <t xml:space="preserve">امانة العاصمة -صنعاء </t>
  </si>
  <si>
    <t xml:space="preserve">                  بيان
 المحافظة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</si>
</sst>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4"/>
      <color indexed="9"/>
      <name val="Simplified Arabic"/>
      <family val="0"/>
    </font>
    <font>
      <b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7" fillId="0" borderId="10" xfId="37" applyNumberFormat="1" applyFont="1" applyBorder="1" applyAlignment="1">
      <alignment horizontal="center" vertical="center"/>
      <protection/>
    </xf>
    <xf numFmtId="164" fontId="7" fillId="34" borderId="10" xfId="37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164" fontId="11" fillId="34" borderId="13" xfId="37" applyNumberFormat="1" applyFont="1" applyFill="1" applyBorder="1" applyAlignment="1">
      <alignment horizontal="center" vertical="center"/>
      <protection/>
    </xf>
    <xf numFmtId="164" fontId="6" fillId="0" borderId="10" xfId="37" applyNumberFormat="1" applyFont="1" applyBorder="1" applyAlignment="1">
      <alignment horizontal="center" vertical="center"/>
      <protection/>
    </xf>
    <xf numFmtId="164" fontId="11" fillId="0" borderId="10" xfId="37" applyNumberFormat="1" applyFont="1" applyBorder="1" applyAlignment="1">
      <alignment horizontal="center" vertical="center"/>
      <protection/>
    </xf>
    <xf numFmtId="2" fontId="6" fillId="0" borderId="10" xfId="37" applyNumberFormat="1" applyFont="1" applyBorder="1" applyAlignment="1">
      <alignment horizontal="center" vertical="center"/>
      <protection/>
    </xf>
    <xf numFmtId="164" fontId="6" fillId="33" borderId="10" xfId="37" applyNumberFormat="1" applyFont="1" applyFill="1" applyBorder="1" applyAlignment="1">
      <alignment horizontal="center" vertical="center"/>
      <protection/>
    </xf>
    <xf numFmtId="164" fontId="5" fillId="0" borderId="10" xfId="0" applyNumberFormat="1" applyFont="1" applyBorder="1" applyAlignment="1">
      <alignment horizontal="center" vertical="center"/>
    </xf>
    <xf numFmtId="164" fontId="11" fillId="34" borderId="10" xfId="37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44" fillId="35" borderId="15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10" xfId="37" applyFont="1" applyBorder="1" applyAlignment="1">
      <alignment horizontal="center" vertical="center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نسخة المعدلة ELICTRICITY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samira\&#1603;&#1578;&#1575;&#1576;%20&#1575;&#1604;&#1573;&#1581;&#1589;&#1575;&#1569;%20&#1575;&#1604;&#1587;&#1606;&#1608;&#1610;%202008%20%20&#1610;&#1608;&#1605;%20&#1575;&#1604;&#1575;&#1579;&#1606;&#1610;&#1606;%2025-5-2009\&#1575;&#1604;&#1601;&#1589;&#1608;&#1604;%20&#1575;&#1604;&#1578;&#1610;%20&#1604;&#1605;&#1580;&#1604;&#1587;%20&#1575;&#1604;&#1608;&#1586;&#1585;&#1575;&#1569;\&#1601;&#1589;&#1604;%20&#1575;&#1604;&#1589;&#1606;&#1575;&#1593;&#1577;%20&#1608;&#1575;&#1604;&#1591;&#1575;&#1602;&#1577;%202008\&#1575;&#1604;&#1578;&#1602;&#1585;&#1610;&#1585;%20&#1575;&#1604;&#1593;&#1575;&#1605;2008\&#1575;&#1604;&#1578;&#1580;&#1575;&#1585;&#1610;\&#1605;&#1588;&#1578;&#1585;&#1603;&#1610;&#1606;%20&#1587;&#1606;&#1608;&#16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nabila\&#1575;&#1604;&#1578;&#1602;&#1585;&#1610;&#1585;%20&#1575;&#1604;&#1593;&#1575;&#1605;\&#1575;&#1604;&#1578;&#1602;&#1585;&#1610;&#1585;%20&#1575;&#1604;&#1593;&#1575;&#1605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شتركين_سنوي"/>
    </sheetNames>
    <sheetDataSet>
      <sheetData sheetId="0">
        <row r="7">
          <cell r="L7">
            <v>127943</v>
          </cell>
        </row>
        <row r="8">
          <cell r="L8">
            <v>159686</v>
          </cell>
        </row>
        <row r="9">
          <cell r="L9">
            <v>114790</v>
          </cell>
        </row>
        <row r="10">
          <cell r="L10">
            <v>65278</v>
          </cell>
        </row>
        <row r="11">
          <cell r="L11">
            <v>140382</v>
          </cell>
        </row>
        <row r="12">
          <cell r="L12">
            <v>73436</v>
          </cell>
        </row>
        <row r="13">
          <cell r="L13">
            <v>80952</v>
          </cell>
        </row>
        <row r="14">
          <cell r="L14">
            <v>19996</v>
          </cell>
        </row>
        <row r="15">
          <cell r="L15">
            <v>19983</v>
          </cell>
        </row>
        <row r="16">
          <cell r="L16">
            <v>32376</v>
          </cell>
        </row>
        <row r="17">
          <cell r="L17">
            <v>30782</v>
          </cell>
        </row>
        <row r="18">
          <cell r="L18">
            <v>22466</v>
          </cell>
        </row>
        <row r="19">
          <cell r="L19">
            <v>24694</v>
          </cell>
        </row>
        <row r="20">
          <cell r="L20">
            <v>34661</v>
          </cell>
        </row>
        <row r="21">
          <cell r="L21">
            <v>14339</v>
          </cell>
        </row>
        <row r="22">
          <cell r="L22">
            <v>31527</v>
          </cell>
        </row>
        <row r="23">
          <cell r="L23">
            <v>9857</v>
          </cell>
        </row>
        <row r="24">
          <cell r="L24">
            <v>35150</v>
          </cell>
        </row>
        <row r="25">
          <cell r="L25">
            <v>7957</v>
          </cell>
        </row>
        <row r="26">
          <cell r="L26">
            <v>1145</v>
          </cell>
        </row>
        <row r="27">
          <cell r="L27">
            <v>39386</v>
          </cell>
        </row>
        <row r="28">
          <cell r="L28">
            <v>17154</v>
          </cell>
        </row>
        <row r="30">
          <cell r="L30">
            <v>13196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المشتراة"/>
      <sheetName val="توليد"/>
      <sheetName val="مؤشرات"/>
      <sheetName val="ختاميه"/>
      <sheetName val="احصائيات مميزه"/>
      <sheetName val="تجاري شرائح"/>
      <sheetName val="تجاري"/>
      <sheetName val="Sheet3"/>
    </sheetNames>
    <sheetDataSet>
      <sheetData sheetId="7">
        <row r="633">
          <cell r="J633">
            <v>70.568</v>
          </cell>
        </row>
        <row r="634">
          <cell r="J634">
            <v>155.226</v>
          </cell>
        </row>
        <row r="635">
          <cell r="J635">
            <v>76.194</v>
          </cell>
        </row>
        <row r="636">
          <cell r="J636">
            <v>85.326</v>
          </cell>
        </row>
        <row r="637">
          <cell r="J637">
            <v>21.843</v>
          </cell>
        </row>
        <row r="638">
          <cell r="J638">
            <v>20.843</v>
          </cell>
        </row>
        <row r="650">
          <cell r="J650">
            <v>47.796</v>
          </cell>
        </row>
        <row r="653">
          <cell r="J653">
            <v>13.385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rightToLeft="1" tabSelected="1" zoomScalePageLayoutView="0" workbookViewId="0" topLeftCell="E1">
      <selection activeCell="A4" sqref="A4"/>
    </sheetView>
  </sheetViews>
  <sheetFormatPr defaultColWidth="9.140625" defaultRowHeight="12.75"/>
  <cols>
    <col min="1" max="1" width="18.140625" style="0" bestFit="1" customWidth="1"/>
    <col min="2" max="2" width="9.57421875" style="0" customWidth="1"/>
    <col min="3" max="3" width="11.00390625" style="0" bestFit="1" customWidth="1"/>
    <col min="4" max="4" width="10.00390625" style="0" customWidth="1"/>
    <col min="5" max="5" width="11.7109375" style="0" bestFit="1" customWidth="1"/>
    <col min="6" max="6" width="9.8515625" style="0" customWidth="1"/>
    <col min="11" max="11" width="11.7109375" style="0" bestFit="1" customWidth="1"/>
    <col min="13" max="13" width="11.7109375" style="0" bestFit="1" customWidth="1"/>
    <col min="14" max="14" width="9.57421875" style="0" customWidth="1"/>
    <col min="15" max="15" width="11.7109375" style="0" bestFit="1" customWidth="1"/>
    <col min="16" max="16" width="7.7109375" style="0" bestFit="1" customWidth="1"/>
    <col min="17" max="17" width="11.00390625" style="0" bestFit="1" customWidth="1"/>
    <col min="18" max="18" width="10.00390625" style="0" customWidth="1"/>
    <col min="19" max="19" width="11.7109375" style="0" customWidth="1"/>
    <col min="20" max="20" width="9.421875" style="0" bestFit="1" customWidth="1"/>
    <col min="21" max="21" width="11.57421875" style="0" bestFit="1" customWidth="1"/>
    <col min="22" max="22" width="9.421875" style="0" bestFit="1" customWidth="1"/>
    <col min="23" max="23" width="11.57421875" style="0" bestFit="1" customWidth="1"/>
  </cols>
  <sheetData>
    <row r="1" spans="1:62" s="7" customFormat="1" ht="64.5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12"/>
      <c r="W1" s="12"/>
      <c r="X1" s="10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23" s="1" customFormat="1" ht="21.75" customHeight="1">
      <c r="A2" s="25" t="s">
        <v>35</v>
      </c>
      <c r="B2" s="20">
        <v>2000</v>
      </c>
      <c r="C2" s="20"/>
      <c r="D2" s="20">
        <v>2001</v>
      </c>
      <c r="E2" s="20"/>
      <c r="F2" s="20">
        <v>2002</v>
      </c>
      <c r="G2" s="20"/>
      <c r="H2" s="20">
        <v>2003</v>
      </c>
      <c r="I2" s="20"/>
      <c r="J2" s="27">
        <v>2004</v>
      </c>
      <c r="K2" s="28"/>
      <c r="L2" s="20">
        <v>2005</v>
      </c>
      <c r="M2" s="20"/>
      <c r="N2" s="20">
        <v>2006</v>
      </c>
      <c r="O2" s="20"/>
      <c r="P2" s="20">
        <v>2007</v>
      </c>
      <c r="Q2" s="20"/>
      <c r="R2" s="27">
        <v>2008</v>
      </c>
      <c r="S2" s="28"/>
      <c r="T2" s="20">
        <v>2009</v>
      </c>
      <c r="U2" s="20"/>
      <c r="V2" s="20">
        <v>2010</v>
      </c>
      <c r="W2" s="20"/>
    </row>
    <row r="3" spans="1:23" s="1" customFormat="1" ht="46.5" customHeight="1">
      <c r="A3" s="26"/>
      <c r="B3" s="2" t="s">
        <v>21</v>
      </c>
      <c r="C3" s="2" t="s">
        <v>22</v>
      </c>
      <c r="D3" s="2" t="s">
        <v>21</v>
      </c>
      <c r="E3" s="2" t="s">
        <v>22</v>
      </c>
      <c r="F3" s="2" t="s">
        <v>21</v>
      </c>
      <c r="G3" s="2" t="s">
        <v>22</v>
      </c>
      <c r="H3" s="2" t="s">
        <v>21</v>
      </c>
      <c r="I3" s="2" t="s">
        <v>22</v>
      </c>
      <c r="J3" s="2" t="s">
        <v>21</v>
      </c>
      <c r="K3" s="2" t="s">
        <v>22</v>
      </c>
      <c r="L3" s="2" t="s">
        <v>21</v>
      </c>
      <c r="M3" s="2" t="s">
        <v>22</v>
      </c>
      <c r="N3" s="2" t="s">
        <v>21</v>
      </c>
      <c r="O3" s="2" t="s">
        <v>22</v>
      </c>
      <c r="P3" s="2" t="s">
        <v>21</v>
      </c>
      <c r="Q3" s="2" t="s">
        <v>22</v>
      </c>
      <c r="R3" s="2" t="s">
        <v>21</v>
      </c>
      <c r="S3" s="2" t="s">
        <v>22</v>
      </c>
      <c r="T3" s="2" t="s">
        <v>21</v>
      </c>
      <c r="U3" s="2" t="s">
        <v>22</v>
      </c>
      <c r="V3" s="2" t="s">
        <v>21</v>
      </c>
      <c r="W3" s="2" t="s">
        <v>22</v>
      </c>
    </row>
    <row r="4" spans="1:23" s="1" customFormat="1" ht="22.5" customHeight="1">
      <c r="A4" s="3" t="s">
        <v>34</v>
      </c>
      <c r="B4" s="4">
        <v>201</v>
      </c>
      <c r="C4" s="4">
        <v>615</v>
      </c>
      <c r="D4" s="4">
        <v>211</v>
      </c>
      <c r="E4" s="4">
        <v>641</v>
      </c>
      <c r="F4" s="4">
        <v>228</v>
      </c>
      <c r="G4" s="4">
        <v>706</v>
      </c>
      <c r="H4" s="4">
        <v>243</v>
      </c>
      <c r="I4" s="4">
        <v>780</v>
      </c>
      <c r="J4" s="4">
        <v>257</v>
      </c>
      <c r="K4" s="4">
        <v>841</v>
      </c>
      <c r="L4" s="4">
        <v>273.6</v>
      </c>
      <c r="M4" s="4">
        <v>930</v>
      </c>
      <c r="N4" s="4">
        <v>284.46</v>
      </c>
      <c r="O4" s="4">
        <v>1014.95</v>
      </c>
      <c r="P4" s="4">
        <v>308.7</v>
      </c>
      <c r="Q4" s="4">
        <v>1106.1</v>
      </c>
      <c r="R4" s="18">
        <v>331.69599999999997</v>
      </c>
      <c r="S4" s="19">
        <v>1216.043418</v>
      </c>
      <c r="T4" s="18">
        <v>393.33700000000005</v>
      </c>
      <c r="U4" s="19">
        <v>1205.753737</v>
      </c>
      <c r="V4" s="14">
        <v>367.24</v>
      </c>
      <c r="W4" s="13">
        <v>1309.8147470000001</v>
      </c>
    </row>
    <row r="5" spans="1:23" s="1" customFormat="1" ht="21.75">
      <c r="A5" s="3" t="s">
        <v>1</v>
      </c>
      <c r="B5" s="4">
        <v>88</v>
      </c>
      <c r="C5" s="4">
        <v>391</v>
      </c>
      <c r="D5" s="4">
        <v>91</v>
      </c>
      <c r="E5" s="4">
        <v>415</v>
      </c>
      <c r="F5" s="4">
        <v>91</v>
      </c>
      <c r="G5" s="5">
        <v>484</v>
      </c>
      <c r="H5" s="6">
        <v>96</v>
      </c>
      <c r="I5" s="6">
        <v>525</v>
      </c>
      <c r="J5" s="5">
        <v>102</v>
      </c>
      <c r="K5" s="5">
        <v>547</v>
      </c>
      <c r="L5" s="5">
        <v>111</v>
      </c>
      <c r="M5" s="5">
        <v>609</v>
      </c>
      <c r="N5" s="5">
        <v>115.42</v>
      </c>
      <c r="O5" s="5">
        <v>637.2</v>
      </c>
      <c r="P5" s="5">
        <v>120.2</v>
      </c>
      <c r="Q5" s="5">
        <v>695.1</v>
      </c>
      <c r="R5" s="8">
        <f>SUM('[1]مشتركين_سنوي'!$L$7)/1000</f>
        <v>127.943</v>
      </c>
      <c r="S5" s="15">
        <v>747.607571</v>
      </c>
      <c r="T5" s="8">
        <v>135.379</v>
      </c>
      <c r="U5" s="15">
        <v>787.5187769999999</v>
      </c>
      <c r="V5" s="16">
        <v>141.34</v>
      </c>
      <c r="W5" s="14">
        <v>847.8255829999999</v>
      </c>
    </row>
    <row r="6" spans="1:23" s="1" customFormat="1" ht="21.75">
      <c r="A6" s="3" t="s">
        <v>2</v>
      </c>
      <c r="B6" s="4">
        <v>71</v>
      </c>
      <c r="C6" s="4">
        <v>265</v>
      </c>
      <c r="D6" s="4">
        <v>73</v>
      </c>
      <c r="E6" s="4">
        <v>289</v>
      </c>
      <c r="F6" s="4">
        <v>76</v>
      </c>
      <c r="G6" s="5">
        <v>303</v>
      </c>
      <c r="H6" s="6">
        <v>80</v>
      </c>
      <c r="I6" s="6">
        <v>336</v>
      </c>
      <c r="J6" s="5">
        <v>84</v>
      </c>
      <c r="K6" s="5">
        <v>345</v>
      </c>
      <c r="L6" s="5">
        <v>85.8</v>
      </c>
      <c r="M6" s="5">
        <v>399</v>
      </c>
      <c r="N6" s="5">
        <v>101.57</v>
      </c>
      <c r="O6" s="5">
        <v>460.2</v>
      </c>
      <c r="P6" s="5">
        <v>109.5</v>
      </c>
      <c r="Q6" s="5">
        <v>514.5</v>
      </c>
      <c r="R6" s="8">
        <f>SUM('[1]مشتركين_سنوي'!$L$9)/1000</f>
        <v>114.79</v>
      </c>
      <c r="S6" s="15">
        <v>538.274034</v>
      </c>
      <c r="T6" s="8">
        <v>119.938</v>
      </c>
      <c r="U6" s="15">
        <v>547.142608</v>
      </c>
      <c r="V6" s="16">
        <v>126.48</v>
      </c>
      <c r="W6" s="14">
        <v>614.469302</v>
      </c>
    </row>
    <row r="7" spans="1:23" s="1" customFormat="1" ht="21.75">
      <c r="A7" s="3" t="s">
        <v>3</v>
      </c>
      <c r="B7" s="4">
        <v>95</v>
      </c>
      <c r="C7" s="4">
        <v>224</v>
      </c>
      <c r="D7" s="4">
        <v>100</v>
      </c>
      <c r="E7" s="4">
        <v>252</v>
      </c>
      <c r="F7" s="4">
        <v>106</v>
      </c>
      <c r="G7" s="5">
        <v>275</v>
      </c>
      <c r="H7" s="6">
        <v>112</v>
      </c>
      <c r="I7" s="6">
        <v>305</v>
      </c>
      <c r="J7" s="5">
        <v>118</v>
      </c>
      <c r="K7" s="5">
        <v>335</v>
      </c>
      <c r="L7" s="5">
        <v>124.65</v>
      </c>
      <c r="M7" s="5">
        <v>389</v>
      </c>
      <c r="N7" s="5">
        <v>131.14</v>
      </c>
      <c r="O7" s="5">
        <v>433.2</v>
      </c>
      <c r="P7" s="5">
        <v>140.1</v>
      </c>
      <c r="Q7" s="5">
        <v>506.4</v>
      </c>
      <c r="R7" s="8">
        <f>('[1]مشتركين_سنوي'!$L$10+'[1]مشتركين_سنوي'!$L$13)/1000</f>
        <v>146.23</v>
      </c>
      <c r="S7" s="15">
        <v>550.32764</v>
      </c>
      <c r="T7" s="8">
        <f>'[2]تجاري'!$J$633+'[2]تجاري'!$J$636</f>
        <v>155.894</v>
      </c>
      <c r="U7" s="15">
        <v>602.220588</v>
      </c>
      <c r="V7" s="16">
        <v>172.53</v>
      </c>
      <c r="W7" s="14">
        <v>623.4208489999999</v>
      </c>
    </row>
    <row r="8" spans="1:23" s="1" customFormat="1" ht="21.75">
      <c r="A8" s="3" t="s">
        <v>4</v>
      </c>
      <c r="B8" s="4">
        <v>93</v>
      </c>
      <c r="C8" s="4">
        <v>215</v>
      </c>
      <c r="D8" s="4">
        <v>99</v>
      </c>
      <c r="E8" s="4">
        <v>241</v>
      </c>
      <c r="F8" s="4">
        <v>103</v>
      </c>
      <c r="G8" s="5">
        <v>251</v>
      </c>
      <c r="H8" s="6">
        <v>109</v>
      </c>
      <c r="I8" s="6">
        <v>267</v>
      </c>
      <c r="J8" s="5">
        <v>115</v>
      </c>
      <c r="K8" s="5">
        <v>284</v>
      </c>
      <c r="L8" s="5">
        <v>122.7</v>
      </c>
      <c r="M8" s="5">
        <v>311</v>
      </c>
      <c r="N8" s="5">
        <v>134.63</v>
      </c>
      <c r="O8" s="5">
        <v>338.4</v>
      </c>
      <c r="P8" s="5">
        <v>146.9</v>
      </c>
      <c r="Q8" s="5">
        <v>372</v>
      </c>
      <c r="R8" s="8">
        <f>SUM('[1]مشتركين_سنوي'!$L$8)/1000</f>
        <v>159.686</v>
      </c>
      <c r="S8" s="15">
        <v>399.95204699999994</v>
      </c>
      <c r="T8" s="8">
        <v>172.414</v>
      </c>
      <c r="U8" s="15">
        <v>398.509473</v>
      </c>
      <c r="V8" s="16">
        <v>186.8</v>
      </c>
      <c r="W8" s="14">
        <v>444.683362</v>
      </c>
    </row>
    <row r="9" spans="1:23" s="1" customFormat="1" ht="21.75">
      <c r="A9" s="3" t="s">
        <v>5</v>
      </c>
      <c r="B9" s="4">
        <v>65</v>
      </c>
      <c r="C9" s="4">
        <v>72</v>
      </c>
      <c r="D9" s="4">
        <v>78</v>
      </c>
      <c r="E9" s="4">
        <v>84</v>
      </c>
      <c r="F9" s="4">
        <v>93</v>
      </c>
      <c r="G9" s="5">
        <v>107</v>
      </c>
      <c r="H9" s="6">
        <v>106</v>
      </c>
      <c r="I9" s="6">
        <v>131</v>
      </c>
      <c r="J9" s="5">
        <v>114</v>
      </c>
      <c r="K9" s="5">
        <v>145</v>
      </c>
      <c r="L9" s="5">
        <v>119.46</v>
      </c>
      <c r="M9" s="5">
        <v>167</v>
      </c>
      <c r="N9" s="5">
        <v>130.91</v>
      </c>
      <c r="O9" s="5">
        <v>191.7</v>
      </c>
      <c r="P9" s="5">
        <v>155</v>
      </c>
      <c r="Q9" s="5">
        <v>249.3</v>
      </c>
      <c r="R9" s="8">
        <f>('[1]مشتركين_سنوي'!$L$11+'[1]مشتركين_سنوي'!$L$27)/1000</f>
        <v>179.768</v>
      </c>
      <c r="S9" s="15">
        <v>312.18546899999996</v>
      </c>
      <c r="T9" s="8">
        <f>'[2]تجاري'!$J$634+'[2]تجاري'!$J$650</f>
        <v>203.022</v>
      </c>
      <c r="U9" s="15">
        <v>329.85531199999997</v>
      </c>
      <c r="V9" s="16">
        <v>218.74</v>
      </c>
      <c r="W9" s="14">
        <v>376.481563</v>
      </c>
    </row>
    <row r="10" spans="1:23" s="1" customFormat="1" ht="21.75">
      <c r="A10" s="3" t="s">
        <v>6</v>
      </c>
      <c r="B10" s="4">
        <v>51</v>
      </c>
      <c r="C10" s="4">
        <v>63</v>
      </c>
      <c r="D10" s="4">
        <v>55</v>
      </c>
      <c r="E10" s="4">
        <v>63</v>
      </c>
      <c r="F10" s="4">
        <v>50</v>
      </c>
      <c r="G10" s="5">
        <v>62</v>
      </c>
      <c r="H10" s="6">
        <v>53</v>
      </c>
      <c r="I10" s="6">
        <v>67</v>
      </c>
      <c r="J10" s="5">
        <v>57</v>
      </c>
      <c r="K10" s="5">
        <v>78</v>
      </c>
      <c r="L10" s="5">
        <v>59.5</v>
      </c>
      <c r="M10" s="5">
        <v>89</v>
      </c>
      <c r="N10" s="5">
        <v>62.94</v>
      </c>
      <c r="O10" s="5">
        <v>98</v>
      </c>
      <c r="P10" s="5">
        <v>82.8</v>
      </c>
      <c r="Q10" s="5">
        <v>115</v>
      </c>
      <c r="R10" s="8">
        <f>('[1]مشتركين_سنوي'!$L$12+'[1]مشتركين_سنوي'!$L$30)/1000</f>
        <v>86.632</v>
      </c>
      <c r="S10" s="15">
        <v>138.349879</v>
      </c>
      <c r="T10" s="8">
        <f>'[2]تجاري'!$J$635+'[2]تجاري'!$J$653</f>
        <v>89.57900000000001</v>
      </c>
      <c r="U10" s="15">
        <v>140.17280499999998</v>
      </c>
      <c r="V10" s="16">
        <v>92.69</v>
      </c>
      <c r="W10" s="14">
        <v>158.036574</v>
      </c>
    </row>
    <row r="11" spans="1:23" s="1" customFormat="1" ht="21.75">
      <c r="A11" s="3" t="s">
        <v>7</v>
      </c>
      <c r="B11" s="4">
        <v>30</v>
      </c>
      <c r="C11" s="4">
        <v>60</v>
      </c>
      <c r="D11" s="4">
        <v>32</v>
      </c>
      <c r="E11" s="4">
        <v>62</v>
      </c>
      <c r="F11" s="4">
        <v>31</v>
      </c>
      <c r="G11" s="5">
        <v>66</v>
      </c>
      <c r="H11" s="6">
        <v>32</v>
      </c>
      <c r="I11" s="6">
        <v>72</v>
      </c>
      <c r="J11" s="5">
        <v>34</v>
      </c>
      <c r="K11" s="5">
        <v>81</v>
      </c>
      <c r="L11" s="5">
        <v>34.9</v>
      </c>
      <c r="M11" s="5">
        <v>86</v>
      </c>
      <c r="N11" s="5">
        <v>35.68</v>
      </c>
      <c r="O11" s="5">
        <v>93.7</v>
      </c>
      <c r="P11" s="5">
        <v>37.9</v>
      </c>
      <c r="Q11" s="5">
        <v>103.6</v>
      </c>
      <c r="R11" s="9">
        <f>('[1]مشتركين_سنوي'!$L$14+'[1]مشتركين_سنوي'!$L$15)/1000</f>
        <v>39.979</v>
      </c>
      <c r="S11" s="15">
        <v>116.21471800000002</v>
      </c>
      <c r="T11" s="8">
        <f>'[2]تجاري'!$J$637+'[2]تجاري'!$J$638</f>
        <v>42.686</v>
      </c>
      <c r="U11" s="15">
        <v>118.891336</v>
      </c>
      <c r="V11" s="16">
        <v>44.66</v>
      </c>
      <c r="W11" s="14">
        <v>120.824421</v>
      </c>
    </row>
    <row r="12" spans="1:23" s="1" customFormat="1" ht="21.75">
      <c r="A12" s="3" t="s">
        <v>8</v>
      </c>
      <c r="B12" s="4">
        <v>16</v>
      </c>
      <c r="C12" s="4">
        <v>51</v>
      </c>
      <c r="D12" s="4">
        <v>16</v>
      </c>
      <c r="E12" s="4">
        <v>55</v>
      </c>
      <c r="F12" s="4">
        <v>23</v>
      </c>
      <c r="G12" s="5">
        <v>64</v>
      </c>
      <c r="H12" s="6">
        <v>24</v>
      </c>
      <c r="I12" s="6">
        <v>68</v>
      </c>
      <c r="J12" s="5">
        <v>25</v>
      </c>
      <c r="K12" s="5">
        <v>70</v>
      </c>
      <c r="L12" s="5">
        <v>26.55</v>
      </c>
      <c r="M12" s="5">
        <v>78</v>
      </c>
      <c r="N12" s="5">
        <v>28.74</v>
      </c>
      <c r="O12" s="5">
        <v>85.4</v>
      </c>
      <c r="P12" s="5">
        <v>31.3</v>
      </c>
      <c r="Q12" s="5">
        <v>101</v>
      </c>
      <c r="R12" s="8">
        <f>SUM('[1]مشتركين_سنوي'!$L$16)/1000</f>
        <v>32.376</v>
      </c>
      <c r="S12" s="15">
        <v>110.86973500000002</v>
      </c>
      <c r="T12" s="8">
        <v>52.897</v>
      </c>
      <c r="U12" s="15">
        <v>124.501845</v>
      </c>
      <c r="V12" s="16">
        <v>54.82</v>
      </c>
      <c r="W12" s="14">
        <v>131.678962</v>
      </c>
    </row>
    <row r="13" spans="1:23" s="1" customFormat="1" ht="21.75">
      <c r="A13" s="3" t="s">
        <v>10</v>
      </c>
      <c r="B13" s="4">
        <v>16</v>
      </c>
      <c r="C13" s="4">
        <v>19</v>
      </c>
      <c r="D13" s="4">
        <v>21</v>
      </c>
      <c r="E13" s="4">
        <v>24</v>
      </c>
      <c r="F13" s="4">
        <v>25</v>
      </c>
      <c r="G13" s="5">
        <v>28</v>
      </c>
      <c r="H13" s="6">
        <v>27</v>
      </c>
      <c r="I13" s="6">
        <v>34</v>
      </c>
      <c r="J13" s="5">
        <v>29</v>
      </c>
      <c r="K13" s="5">
        <v>41</v>
      </c>
      <c r="L13" s="5">
        <v>31.34</v>
      </c>
      <c r="M13" s="5">
        <v>45</v>
      </c>
      <c r="N13" s="5">
        <v>33.31</v>
      </c>
      <c r="O13" s="5">
        <v>51.7</v>
      </c>
      <c r="P13" s="5">
        <v>37.9</v>
      </c>
      <c r="Q13" s="5">
        <v>55.6</v>
      </c>
      <c r="R13" s="8">
        <f>('[1]مشتركين_سنوي'!$L$19+'[1]مشتركين_سنوي'!$L$28)/1000</f>
        <v>41.848</v>
      </c>
      <c r="S13" s="15">
        <v>65.03384799999999</v>
      </c>
      <c r="T13" s="8">
        <v>32.657</v>
      </c>
      <c r="U13" s="15">
        <v>64.31793</v>
      </c>
      <c r="V13" s="16">
        <v>45.3</v>
      </c>
      <c r="W13" s="15">
        <v>64.65532100000001</v>
      </c>
    </row>
    <row r="14" spans="1:23" s="1" customFormat="1" ht="21.75">
      <c r="A14" s="3" t="s">
        <v>11</v>
      </c>
      <c r="B14" s="4">
        <v>14</v>
      </c>
      <c r="C14" s="4">
        <v>23</v>
      </c>
      <c r="D14" s="4">
        <v>14</v>
      </c>
      <c r="E14" s="4">
        <v>24</v>
      </c>
      <c r="F14" s="4">
        <v>15</v>
      </c>
      <c r="G14" s="5">
        <v>27</v>
      </c>
      <c r="H14" s="6">
        <v>16</v>
      </c>
      <c r="I14" s="6">
        <v>29</v>
      </c>
      <c r="J14" s="5">
        <v>17</v>
      </c>
      <c r="K14" s="5">
        <v>31</v>
      </c>
      <c r="L14" s="5">
        <v>19.9</v>
      </c>
      <c r="M14" s="5">
        <v>32</v>
      </c>
      <c r="N14" s="5">
        <v>21.84</v>
      </c>
      <c r="O14" s="5">
        <v>38.1</v>
      </c>
      <c r="P14" s="5">
        <v>25.6</v>
      </c>
      <c r="Q14" s="5">
        <v>39.3</v>
      </c>
      <c r="R14" s="8">
        <f>'[1]مشتركين_سنوي'!$L$17/1000</f>
        <v>30.782</v>
      </c>
      <c r="S14" s="15">
        <v>46.486587</v>
      </c>
      <c r="T14" s="8">
        <v>32.807</v>
      </c>
      <c r="U14" s="15">
        <v>47.140464</v>
      </c>
      <c r="V14" s="16">
        <v>33.78</v>
      </c>
      <c r="W14" s="15">
        <v>44.199318000000005</v>
      </c>
    </row>
    <row r="15" spans="1:23" s="1" customFormat="1" ht="21.75">
      <c r="A15" s="3" t="s">
        <v>12</v>
      </c>
      <c r="B15" s="4">
        <v>13</v>
      </c>
      <c r="C15" s="4">
        <v>20</v>
      </c>
      <c r="D15" s="4">
        <v>16</v>
      </c>
      <c r="E15" s="4">
        <v>21</v>
      </c>
      <c r="F15" s="4">
        <v>17</v>
      </c>
      <c r="G15" s="5">
        <v>24</v>
      </c>
      <c r="H15" s="6">
        <v>20</v>
      </c>
      <c r="I15" s="6">
        <v>28</v>
      </c>
      <c r="J15" s="5">
        <v>21</v>
      </c>
      <c r="K15" s="5">
        <v>32</v>
      </c>
      <c r="L15" s="5">
        <v>21.3</v>
      </c>
      <c r="M15" s="5">
        <v>31</v>
      </c>
      <c r="N15" s="5">
        <v>21.91</v>
      </c>
      <c r="O15" s="5">
        <v>32</v>
      </c>
      <c r="P15" s="5">
        <v>27.5</v>
      </c>
      <c r="Q15" s="5">
        <v>49.1</v>
      </c>
      <c r="R15" s="8">
        <f>'[1]مشتركين_سنوي'!$L$22/1000</f>
        <v>31.527</v>
      </c>
      <c r="S15" s="15">
        <v>58.123098</v>
      </c>
      <c r="T15" s="8">
        <v>39.185</v>
      </c>
      <c r="U15" s="15">
        <v>66.02050400000002</v>
      </c>
      <c r="V15" s="16">
        <v>33.84</v>
      </c>
      <c r="W15" s="15">
        <v>64.54879899999999</v>
      </c>
    </row>
    <row r="16" spans="1:23" s="1" customFormat="1" ht="21.75">
      <c r="A16" s="3" t="s">
        <v>13</v>
      </c>
      <c r="B16" s="4">
        <v>15</v>
      </c>
      <c r="C16" s="4">
        <v>17</v>
      </c>
      <c r="D16" s="4">
        <v>16</v>
      </c>
      <c r="E16" s="4">
        <v>19</v>
      </c>
      <c r="F16" s="4">
        <v>18</v>
      </c>
      <c r="G16" s="5">
        <v>22</v>
      </c>
      <c r="H16" s="6">
        <v>20</v>
      </c>
      <c r="I16" s="6">
        <v>24</v>
      </c>
      <c r="J16" s="5">
        <v>22</v>
      </c>
      <c r="K16" s="5">
        <v>30</v>
      </c>
      <c r="L16" s="5">
        <v>23.05</v>
      </c>
      <c r="M16" s="5">
        <v>34</v>
      </c>
      <c r="N16" s="5">
        <v>26.58</v>
      </c>
      <c r="O16" s="5">
        <v>40.7</v>
      </c>
      <c r="P16" s="5">
        <v>31.5</v>
      </c>
      <c r="Q16" s="5">
        <v>46.5</v>
      </c>
      <c r="R16" s="8">
        <f>'[1]مشتركين_سنوي'!$L$24/1000</f>
        <v>35.15</v>
      </c>
      <c r="S16" s="15">
        <v>52.55382299999999</v>
      </c>
      <c r="T16" s="8">
        <v>40.336</v>
      </c>
      <c r="U16" s="15">
        <v>52.760962</v>
      </c>
      <c r="V16" s="16">
        <v>40.89</v>
      </c>
      <c r="W16" s="15">
        <v>56.206962999999995</v>
      </c>
    </row>
    <row r="17" spans="1:23" s="1" customFormat="1" ht="21.75">
      <c r="A17" s="3" t="s">
        <v>14</v>
      </c>
      <c r="B17" s="4">
        <v>13</v>
      </c>
      <c r="C17" s="4">
        <v>12</v>
      </c>
      <c r="D17" s="4">
        <v>14</v>
      </c>
      <c r="E17" s="4">
        <v>12</v>
      </c>
      <c r="F17" s="4">
        <v>16</v>
      </c>
      <c r="G17" s="5">
        <v>15</v>
      </c>
      <c r="H17" s="6">
        <v>21</v>
      </c>
      <c r="I17" s="6">
        <v>19</v>
      </c>
      <c r="J17" s="5">
        <v>23</v>
      </c>
      <c r="K17" s="5">
        <v>24</v>
      </c>
      <c r="L17" s="5">
        <v>25.04</v>
      </c>
      <c r="M17" s="5">
        <v>29</v>
      </c>
      <c r="N17" s="5">
        <v>27.49</v>
      </c>
      <c r="O17" s="5">
        <v>33.9</v>
      </c>
      <c r="P17" s="5">
        <v>32.2</v>
      </c>
      <c r="Q17" s="5">
        <v>41.5</v>
      </c>
      <c r="R17" s="8">
        <f>SUM('[1]مشتركين_سنوي'!$L$20/1000)</f>
        <v>34.661</v>
      </c>
      <c r="S17" s="15">
        <v>48.36593</v>
      </c>
      <c r="T17" s="8">
        <v>10.157</v>
      </c>
      <c r="U17" s="15">
        <v>59.633661999999994</v>
      </c>
      <c r="V17" s="16">
        <v>42.13</v>
      </c>
      <c r="W17" s="15">
        <v>68.86921</v>
      </c>
    </row>
    <row r="18" spans="1:23" s="1" customFormat="1" ht="21.75">
      <c r="A18" s="3" t="s">
        <v>15</v>
      </c>
      <c r="B18" s="4">
        <v>6</v>
      </c>
      <c r="C18" s="4">
        <v>11</v>
      </c>
      <c r="D18" s="4">
        <v>6</v>
      </c>
      <c r="E18" s="4">
        <v>12</v>
      </c>
      <c r="F18" s="4">
        <v>6</v>
      </c>
      <c r="G18" s="5">
        <v>12</v>
      </c>
      <c r="H18" s="6">
        <v>7</v>
      </c>
      <c r="I18" s="6">
        <v>13</v>
      </c>
      <c r="J18" s="5">
        <v>7</v>
      </c>
      <c r="K18" s="5">
        <v>14</v>
      </c>
      <c r="L18" s="5">
        <v>7.22</v>
      </c>
      <c r="M18" s="5">
        <v>16</v>
      </c>
      <c r="N18" s="5">
        <v>7.51</v>
      </c>
      <c r="O18" s="5">
        <v>18.1</v>
      </c>
      <c r="P18" s="5">
        <v>9.6</v>
      </c>
      <c r="Q18" s="5">
        <v>22.3</v>
      </c>
      <c r="R18" s="8">
        <f>SUM('[1]مشتركين_سنوي'!$L$23/1000)</f>
        <v>9.857</v>
      </c>
      <c r="S18" s="15">
        <v>23.845217</v>
      </c>
      <c r="T18" s="8">
        <v>14.654</v>
      </c>
      <c r="U18" s="15">
        <v>23.773297000000003</v>
      </c>
      <c r="V18" s="16">
        <v>10.43</v>
      </c>
      <c r="W18" s="15">
        <v>22.652231999999998</v>
      </c>
    </row>
    <row r="19" spans="1:23" s="1" customFormat="1" ht="21.75">
      <c r="A19" s="3" t="s">
        <v>16</v>
      </c>
      <c r="B19" s="4">
        <v>7</v>
      </c>
      <c r="C19" s="4">
        <v>8</v>
      </c>
      <c r="D19" s="4">
        <v>8</v>
      </c>
      <c r="E19" s="4">
        <v>12</v>
      </c>
      <c r="F19" s="4">
        <v>9</v>
      </c>
      <c r="G19" s="5">
        <v>12</v>
      </c>
      <c r="H19" s="6">
        <v>9</v>
      </c>
      <c r="I19" s="6">
        <v>13</v>
      </c>
      <c r="J19" s="5">
        <v>10</v>
      </c>
      <c r="K19" s="5">
        <v>15</v>
      </c>
      <c r="L19" s="5">
        <v>11.4</v>
      </c>
      <c r="M19" s="5">
        <v>17</v>
      </c>
      <c r="N19" s="5">
        <v>12.86</v>
      </c>
      <c r="O19" s="5">
        <v>18.4</v>
      </c>
      <c r="P19" s="5">
        <v>13.8</v>
      </c>
      <c r="Q19" s="5">
        <v>19.9</v>
      </c>
      <c r="R19" s="8">
        <f>SUM('[1]مشتركين_سنوي'!$L$21/1000)</f>
        <v>14.339</v>
      </c>
      <c r="S19" s="15">
        <v>20.268002999999997</v>
      </c>
      <c r="T19" s="8">
        <v>26.983</v>
      </c>
      <c r="U19" s="15">
        <v>14.963546000000001</v>
      </c>
      <c r="V19" s="16">
        <v>14.99</v>
      </c>
      <c r="W19" s="15">
        <v>15.516504999999999</v>
      </c>
    </row>
    <row r="20" spans="1:23" s="1" customFormat="1" ht="21.75">
      <c r="A20" s="3" t="s">
        <v>17</v>
      </c>
      <c r="B20" s="4">
        <v>11</v>
      </c>
      <c r="C20" s="4">
        <v>8</v>
      </c>
      <c r="D20" s="4">
        <v>12</v>
      </c>
      <c r="E20" s="4">
        <v>9</v>
      </c>
      <c r="F20" s="4">
        <v>13</v>
      </c>
      <c r="G20" s="5">
        <v>10</v>
      </c>
      <c r="H20" s="6">
        <v>14</v>
      </c>
      <c r="I20" s="6">
        <v>11</v>
      </c>
      <c r="J20" s="5">
        <v>15</v>
      </c>
      <c r="K20" s="5">
        <v>15</v>
      </c>
      <c r="L20" s="5">
        <v>16.35</v>
      </c>
      <c r="M20" s="5">
        <v>16</v>
      </c>
      <c r="N20" s="5">
        <v>17.71</v>
      </c>
      <c r="O20" s="5">
        <v>20</v>
      </c>
      <c r="P20" s="5">
        <v>21.1</v>
      </c>
      <c r="Q20" s="5">
        <v>24.8</v>
      </c>
      <c r="R20" s="8">
        <f>SUM('[1]مشتركين_سنوي'!$L$18)/1000</f>
        <v>22.466</v>
      </c>
      <c r="S20" s="15">
        <v>28.256802000000004</v>
      </c>
      <c r="T20" s="8">
        <v>8.28</v>
      </c>
      <c r="U20" s="15">
        <v>30.179242000000006</v>
      </c>
      <c r="V20" s="16">
        <v>28.74</v>
      </c>
      <c r="W20" s="15">
        <v>38.950717</v>
      </c>
    </row>
    <row r="21" spans="1:23" s="1" customFormat="1" ht="21.75">
      <c r="A21" s="3" t="s">
        <v>18</v>
      </c>
      <c r="B21" s="4">
        <v>3</v>
      </c>
      <c r="C21" s="4">
        <v>5</v>
      </c>
      <c r="D21" s="4">
        <v>6</v>
      </c>
      <c r="E21" s="4">
        <v>6</v>
      </c>
      <c r="F21" s="4">
        <v>6</v>
      </c>
      <c r="G21" s="5">
        <v>9</v>
      </c>
      <c r="H21" s="6">
        <v>6</v>
      </c>
      <c r="I21" s="6">
        <v>10</v>
      </c>
      <c r="J21" s="5">
        <v>7</v>
      </c>
      <c r="K21" s="5">
        <v>11</v>
      </c>
      <c r="L21" s="5">
        <v>6.99</v>
      </c>
      <c r="M21" s="5">
        <v>14</v>
      </c>
      <c r="N21" s="5">
        <v>7.32</v>
      </c>
      <c r="O21" s="5">
        <v>16.9</v>
      </c>
      <c r="P21" s="5">
        <v>7.7</v>
      </c>
      <c r="Q21" s="5">
        <v>19</v>
      </c>
      <c r="R21" s="8">
        <f>SUM('[1]مشتركين_سنوي'!$L$25)/1000</f>
        <v>7.957</v>
      </c>
      <c r="S21" s="15">
        <v>20.950816</v>
      </c>
      <c r="T21" s="8">
        <v>1.186</v>
      </c>
      <c r="U21" s="15">
        <v>26.824641000000003</v>
      </c>
      <c r="V21" s="16">
        <v>9.1</v>
      </c>
      <c r="W21" s="15">
        <v>29.589002999999998</v>
      </c>
    </row>
    <row r="22" spans="1:23" s="1" customFormat="1" ht="21.75">
      <c r="A22" s="3" t="s">
        <v>19</v>
      </c>
      <c r="B22" s="4">
        <v>0.6</v>
      </c>
      <c r="C22" s="4">
        <v>1</v>
      </c>
      <c r="D22" s="4">
        <v>0.6</v>
      </c>
      <c r="E22" s="4">
        <v>1</v>
      </c>
      <c r="F22" s="4">
        <v>0.7</v>
      </c>
      <c r="G22" s="5">
        <v>1</v>
      </c>
      <c r="H22" s="6">
        <v>0.7</v>
      </c>
      <c r="I22" s="6">
        <v>2</v>
      </c>
      <c r="J22" s="5">
        <v>1</v>
      </c>
      <c r="K22" s="5">
        <v>2</v>
      </c>
      <c r="L22" s="5">
        <v>0.85</v>
      </c>
      <c r="M22" s="5">
        <v>2</v>
      </c>
      <c r="N22" s="5">
        <v>0.95</v>
      </c>
      <c r="O22" s="5">
        <v>1.9</v>
      </c>
      <c r="P22" s="5">
        <v>1.1</v>
      </c>
      <c r="Q22" s="5">
        <v>2.8</v>
      </c>
      <c r="R22" s="8">
        <f>'[1]مشتركين_سنوي'!$L$26/1000</f>
        <v>1.145</v>
      </c>
      <c r="S22" s="15">
        <v>2.962055</v>
      </c>
      <c r="T22" s="8">
        <v>1.532</v>
      </c>
      <c r="U22" s="15">
        <v>3.0695129999999997</v>
      </c>
      <c r="V22" s="16">
        <v>1.25</v>
      </c>
      <c r="W22" s="15">
        <v>3.1660459999999997</v>
      </c>
    </row>
    <row r="23" spans="1:23" s="1" customFormat="1" ht="21.75">
      <c r="A23" s="3" t="s">
        <v>33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5">
        <v>0.509392</v>
      </c>
      <c r="T23" s="4">
        <v>0</v>
      </c>
      <c r="U23" s="15">
        <v>0.7109310000000001</v>
      </c>
      <c r="V23" s="16">
        <v>1.53</v>
      </c>
      <c r="W23" s="15">
        <v>0.596953</v>
      </c>
    </row>
    <row r="24" spans="1:23" s="1" customFormat="1" ht="21.75">
      <c r="A24" s="3" t="s">
        <v>20</v>
      </c>
      <c r="B24" s="17">
        <f>SUM(B4:B23)</f>
        <v>808.6</v>
      </c>
      <c r="C24" s="17">
        <f>SUM(C4:C23)</f>
        <v>2080</v>
      </c>
      <c r="D24" s="17">
        <f>SUM(D4:D23)</f>
        <v>868.6</v>
      </c>
      <c r="E24" s="17">
        <f>SUM(E4:E23)</f>
        <v>2242</v>
      </c>
      <c r="F24" s="17">
        <f>SUM(F4:F23)</f>
        <v>926.7</v>
      </c>
      <c r="G24" s="17">
        <f>SUM(G5:G22)</f>
        <v>1772</v>
      </c>
      <c r="H24" s="17">
        <f aca="true" t="shared" si="0" ref="H24:W24">SUM(H4:H23)</f>
        <v>995.7</v>
      </c>
      <c r="I24" s="17">
        <f t="shared" si="0"/>
        <v>2734</v>
      </c>
      <c r="J24" s="17">
        <f t="shared" si="0"/>
        <v>1058</v>
      </c>
      <c r="K24" s="17">
        <f t="shared" si="0"/>
        <v>2941</v>
      </c>
      <c r="L24" s="17">
        <f t="shared" si="0"/>
        <v>1121.6</v>
      </c>
      <c r="M24" s="17">
        <f t="shared" si="0"/>
        <v>3294</v>
      </c>
      <c r="N24" s="17">
        <f t="shared" si="0"/>
        <v>1202.9699999999996</v>
      </c>
      <c r="O24" s="17">
        <f t="shared" si="0"/>
        <v>3624.4499999999994</v>
      </c>
      <c r="P24" s="17">
        <f t="shared" si="0"/>
        <v>1340.3999999999999</v>
      </c>
      <c r="Q24" s="17">
        <f t="shared" si="0"/>
        <v>4083.8000000000006</v>
      </c>
      <c r="R24" s="17">
        <f t="shared" si="0"/>
        <v>1448.832</v>
      </c>
      <c r="S24" s="17">
        <f t="shared" si="0"/>
        <v>4497.180082</v>
      </c>
      <c r="T24" s="17">
        <f t="shared" si="0"/>
        <v>1572.9229999999993</v>
      </c>
      <c r="U24" s="17">
        <f t="shared" si="0"/>
        <v>4643.961173000001</v>
      </c>
      <c r="V24" s="17">
        <f t="shared" si="0"/>
        <v>1667.2800000000002</v>
      </c>
      <c r="W24" s="17">
        <f t="shared" si="0"/>
        <v>5036.18643</v>
      </c>
    </row>
    <row r="25" spans="1:8" ht="12.75">
      <c r="A25" s="21" t="s">
        <v>24</v>
      </c>
      <c r="B25" s="21"/>
      <c r="C25" s="21"/>
      <c r="D25" s="21"/>
      <c r="E25" s="21"/>
      <c r="F25" s="21"/>
      <c r="G25" s="21"/>
      <c r="H25" s="21"/>
    </row>
  </sheetData>
  <sheetProtection/>
  <mergeCells count="14">
    <mergeCell ref="V2:W2"/>
    <mergeCell ref="A25:H25"/>
    <mergeCell ref="A1:U1"/>
    <mergeCell ref="T2:U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rightToLeft="1" zoomScalePageLayoutView="0" workbookViewId="0" topLeftCell="A10">
      <selection activeCell="A11" sqref="A11"/>
    </sheetView>
  </sheetViews>
  <sheetFormatPr defaultColWidth="9.140625" defaultRowHeight="12.75"/>
  <cols>
    <col min="1" max="1" width="11.421875" style="0" bestFit="1" customWidth="1"/>
    <col min="4" max="4" width="4.8515625" style="0" customWidth="1"/>
  </cols>
  <sheetData>
    <row r="1" spans="1:4" ht="21.75">
      <c r="A1" s="3" t="s">
        <v>0</v>
      </c>
      <c r="B1" s="29" t="s">
        <v>25</v>
      </c>
      <c r="C1" s="29"/>
      <c r="D1" s="29"/>
    </row>
    <row r="2" spans="1:4" ht="21.75">
      <c r="A2" s="3" t="s">
        <v>1</v>
      </c>
      <c r="B2" s="29" t="s">
        <v>26</v>
      </c>
      <c r="C2" s="29"/>
      <c r="D2" s="29"/>
    </row>
    <row r="3" spans="1:4" ht="21.75">
      <c r="A3" s="3" t="s">
        <v>2</v>
      </c>
      <c r="B3" s="29" t="s">
        <v>27</v>
      </c>
      <c r="C3" s="29"/>
      <c r="D3" s="29"/>
    </row>
    <row r="4" spans="1:4" ht="21.75">
      <c r="A4" s="3" t="s">
        <v>3</v>
      </c>
      <c r="B4" s="29" t="s">
        <v>3</v>
      </c>
      <c r="C4" s="29"/>
      <c r="D4" s="29"/>
    </row>
    <row r="5" spans="1:4" ht="21.75">
      <c r="A5" s="3" t="s">
        <v>4</v>
      </c>
      <c r="B5" s="29" t="s">
        <v>4</v>
      </c>
      <c r="C5" s="29"/>
      <c r="D5" s="29"/>
    </row>
    <row r="6" spans="1:4" ht="21.75">
      <c r="A6" s="3" t="s">
        <v>5</v>
      </c>
      <c r="B6" s="29" t="s">
        <v>5</v>
      </c>
      <c r="C6" s="29"/>
      <c r="D6" s="29"/>
    </row>
    <row r="7" spans="1:4" ht="21.75">
      <c r="A7" s="3" t="s">
        <v>6</v>
      </c>
      <c r="B7" s="29" t="s">
        <v>6</v>
      </c>
      <c r="C7" s="29"/>
      <c r="D7" s="29"/>
    </row>
    <row r="8" spans="1:4" ht="21.75">
      <c r="A8" s="3" t="s">
        <v>7</v>
      </c>
      <c r="B8" s="29" t="s">
        <v>7</v>
      </c>
      <c r="C8" s="29"/>
      <c r="D8" s="29"/>
    </row>
    <row r="9" spans="1:4" ht="21.75">
      <c r="A9" s="3" t="s">
        <v>8</v>
      </c>
      <c r="B9" s="29" t="s">
        <v>8</v>
      </c>
      <c r="C9" s="29"/>
      <c r="D9" s="29"/>
    </row>
    <row r="10" spans="1:4" ht="21.75">
      <c r="A10" s="3" t="s">
        <v>9</v>
      </c>
      <c r="B10" s="29" t="s">
        <v>10</v>
      </c>
      <c r="C10" s="29"/>
      <c r="D10" s="29"/>
    </row>
    <row r="11" spans="1:4" ht="21.75">
      <c r="A11" s="3" t="s">
        <v>10</v>
      </c>
      <c r="B11" s="29" t="s">
        <v>11</v>
      </c>
      <c r="C11" s="29"/>
      <c r="D11" s="29"/>
    </row>
    <row r="12" spans="1:4" ht="21.75">
      <c r="A12" s="3" t="s">
        <v>11</v>
      </c>
      <c r="B12" s="29" t="s">
        <v>28</v>
      </c>
      <c r="C12" s="29"/>
      <c r="D12" s="29"/>
    </row>
    <row r="13" spans="1:4" ht="21.75">
      <c r="A13" s="3" t="s">
        <v>12</v>
      </c>
      <c r="B13" s="29" t="s">
        <v>13</v>
      </c>
      <c r="C13" s="29"/>
      <c r="D13" s="29"/>
    </row>
    <row r="14" spans="1:4" ht="21.75">
      <c r="A14" s="3" t="s">
        <v>13</v>
      </c>
      <c r="B14" s="29" t="s">
        <v>14</v>
      </c>
      <c r="C14" s="29"/>
      <c r="D14" s="29"/>
    </row>
    <row r="15" spans="1:4" ht="21.75">
      <c r="A15" s="3" t="s">
        <v>14</v>
      </c>
      <c r="B15" s="29" t="s">
        <v>29</v>
      </c>
      <c r="C15" s="29"/>
      <c r="D15" s="29"/>
    </row>
    <row r="16" spans="1:4" ht="21.75">
      <c r="A16" s="3" t="s">
        <v>15</v>
      </c>
      <c r="B16" s="29" t="s">
        <v>30</v>
      </c>
      <c r="C16" s="29"/>
      <c r="D16" s="29"/>
    </row>
    <row r="17" spans="1:4" ht="21.75">
      <c r="A17" s="3" t="s">
        <v>16</v>
      </c>
      <c r="B17" s="29" t="s">
        <v>17</v>
      </c>
      <c r="C17" s="29"/>
      <c r="D17" s="29"/>
    </row>
    <row r="18" spans="1:4" ht="21.75">
      <c r="A18" s="3" t="s">
        <v>17</v>
      </c>
      <c r="B18" s="29" t="s">
        <v>31</v>
      </c>
      <c r="C18" s="29"/>
      <c r="D18" s="29"/>
    </row>
    <row r="19" spans="1:4" ht="21.75">
      <c r="A19" s="3" t="s">
        <v>18</v>
      </c>
      <c r="B19" s="29" t="s">
        <v>19</v>
      </c>
      <c r="C19" s="29"/>
      <c r="D19" s="29"/>
    </row>
    <row r="20" spans="1:4" ht="21.75">
      <c r="A20" s="3" t="s">
        <v>19</v>
      </c>
      <c r="B20" s="29" t="s">
        <v>32</v>
      </c>
      <c r="C20" s="29"/>
      <c r="D20" s="29"/>
    </row>
  </sheetData>
  <sheetProtection/>
  <mergeCells count="20">
    <mergeCell ref="B19:D19"/>
    <mergeCell ref="B20:D20"/>
    <mergeCell ref="B13:D13"/>
    <mergeCell ref="B14:D14"/>
    <mergeCell ref="B15:D15"/>
    <mergeCell ref="B16:D16"/>
    <mergeCell ref="B17:D17"/>
    <mergeCell ref="B18:D18"/>
    <mergeCell ref="B12:D12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"/>
  <sheetViews>
    <sheetView rightToLeft="1" zoomScalePageLayoutView="0" workbookViewId="0" topLeftCell="R1">
      <selection activeCell="A1" sqref="A1:V1"/>
    </sheetView>
  </sheetViews>
  <sheetFormatPr defaultColWidth="9.140625" defaultRowHeight="12.75"/>
  <sheetData>
    <row r="1" spans="1:22" ht="12.75">
      <c r="A1">
        <v>201</v>
      </c>
      <c r="B1">
        <v>615</v>
      </c>
      <c r="C1">
        <v>211</v>
      </c>
      <c r="D1">
        <v>641</v>
      </c>
      <c r="E1">
        <v>228</v>
      </c>
      <c r="F1">
        <v>706</v>
      </c>
      <c r="G1">
        <v>243</v>
      </c>
      <c r="H1">
        <v>780</v>
      </c>
      <c r="I1">
        <v>257</v>
      </c>
      <c r="J1">
        <v>841</v>
      </c>
      <c r="K1">
        <v>273.6</v>
      </c>
      <c r="L1">
        <v>930</v>
      </c>
      <c r="M1">
        <v>284.46</v>
      </c>
      <c r="N1">
        <v>1014.95</v>
      </c>
      <c r="O1">
        <v>308.7</v>
      </c>
      <c r="P1">
        <v>1106.1</v>
      </c>
      <c r="Q1">
        <v>331.69599999999997</v>
      </c>
      <c r="R1">
        <v>1216.043418</v>
      </c>
      <c r="S1">
        <v>393.33700000000005</v>
      </c>
      <c r="T1">
        <v>1270.071667</v>
      </c>
      <c r="U1">
        <v>367.24</v>
      </c>
      <c r="V1">
        <v>1309.8147470000001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husny</cp:lastModifiedBy>
  <cp:lastPrinted>2005-06-22T07:17:53Z</cp:lastPrinted>
  <dcterms:created xsi:type="dcterms:W3CDTF">2005-06-21T08:36:56Z</dcterms:created>
  <dcterms:modified xsi:type="dcterms:W3CDTF">2012-06-26T07:50:21Z</dcterms:modified>
  <cp:category/>
  <cp:version/>
  <cp:contentType/>
  <cp:contentStatus/>
</cp:coreProperties>
</file>